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xwildlifetrust-my.sharepoint.com/personal/david_mwt_im/Documents/"/>
    </mc:Choice>
  </mc:AlternateContent>
  <xr:revisionPtr revIDLastSave="20" documentId="8_{FE9679AC-7089-42F0-93C3-DDF646502462}" xr6:coauthVersionLast="47" xr6:coauthVersionMax="47" xr10:uidLastSave="{2ECB4C4F-074E-4E62-98F9-1914A1847337}"/>
  <bookViews>
    <workbookView xWindow="348" yWindow="300" windowWidth="12840" windowHeight="11940" xr2:uid="{37AD1591-B324-C34E-B231-418BF0FE86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51" i="1"/>
  <c r="D5" i="1"/>
  <c r="D15" i="1"/>
  <c r="E55" i="1"/>
  <c r="C53" i="1"/>
  <c r="E53" i="1" s="1"/>
  <c r="D39" i="1"/>
  <c r="D24" i="1"/>
  <c r="D29" i="1"/>
  <c r="D30" i="1"/>
  <c r="D27" i="1"/>
  <c r="D22" i="1"/>
  <c r="D9" i="1"/>
  <c r="D35" i="1"/>
  <c r="D8" i="1"/>
  <c r="D3" i="1"/>
  <c r="E51" i="1" l="1"/>
  <c r="D4" i="1"/>
  <c r="D12" i="1"/>
  <c r="D6" i="1"/>
  <c r="D38" i="1"/>
  <c r="D37" i="1"/>
  <c r="D36" i="1"/>
  <c r="D34" i="1"/>
  <c r="D33" i="1"/>
  <c r="D32" i="1"/>
  <c r="D31" i="1"/>
  <c r="D26" i="1"/>
  <c r="D25" i="1"/>
  <c r="D28" i="1"/>
  <c r="D23" i="1"/>
  <c r="D21" i="1"/>
  <c r="D19" i="1"/>
  <c r="D20" i="1"/>
  <c r="D18" i="1"/>
  <c r="D17" i="1"/>
  <c r="D16" i="1"/>
  <c r="D14" i="1"/>
  <c r="D13" i="1"/>
  <c r="D11" i="1"/>
  <c r="D10" i="1"/>
  <c r="D7" i="1"/>
  <c r="C57" i="1" l="1"/>
  <c r="C59" i="1" l="1"/>
</calcChain>
</file>

<file path=xl/sharedStrings.xml><?xml version="1.0" encoding="utf-8"?>
<sst xmlns="http://schemas.openxmlformats.org/spreadsheetml/2006/main" count="78" uniqueCount="73">
  <si>
    <t>Aust</t>
  </si>
  <si>
    <t>Hectares</t>
  </si>
  <si>
    <t>Ballachrink</t>
  </si>
  <si>
    <t xml:space="preserve">Close Sartfield </t>
  </si>
  <si>
    <t>Cooildarry</t>
  </si>
  <si>
    <t>Cronk y Bing</t>
  </si>
  <si>
    <t>Curragh Feeagh</t>
  </si>
  <si>
    <t>Dalby Mountain Fields</t>
  </si>
  <si>
    <t>Dobbie's Meadow</t>
  </si>
  <si>
    <t>Earystane</t>
  </si>
  <si>
    <t>Fell's Field</t>
  </si>
  <si>
    <t>Glen Dhoo</t>
  </si>
  <si>
    <t>Goshen</t>
  </si>
  <si>
    <t>Lough Cranstal</t>
  </si>
  <si>
    <t>Miss Guyler's Meadow</t>
  </si>
  <si>
    <t>Date 1</t>
  </si>
  <si>
    <t>Date 2</t>
  </si>
  <si>
    <t>Date 3</t>
  </si>
  <si>
    <t>Breagle Glen &amp; Cronk Aash</t>
  </si>
  <si>
    <t>ha</t>
  </si>
  <si>
    <t>%</t>
  </si>
  <si>
    <t>Acres</t>
  </si>
  <si>
    <t>ac</t>
  </si>
  <si>
    <t>IOM total terrestrial area</t>
  </si>
  <si>
    <t>Notes:</t>
  </si>
  <si>
    <t>Date 4</t>
  </si>
  <si>
    <t>Creg y Cowin</t>
  </si>
  <si>
    <t>Close e Quayle</t>
  </si>
  <si>
    <t>Lough Gat e Whing</t>
  </si>
  <si>
    <t>Glion Darragh</t>
  </si>
  <si>
    <t>MWT MANAGED AREA as % of IOM (excl CALF)</t>
  </si>
  <si>
    <t xml:space="preserve">MWT MANAGED AREA as % of IOM (incl CALF) </t>
  </si>
  <si>
    <t>TOTAL MWT MANAGED AREA (excl. CALF)</t>
  </si>
  <si>
    <t>TOTAL MWT MANAGED AREA (incl. CALF)</t>
  </si>
  <si>
    <t>Dalby Mountain</t>
  </si>
  <si>
    <t>Barnell Reservoir</t>
  </si>
  <si>
    <t>Ballamooar Meadow</t>
  </si>
  <si>
    <t>The Keyllagh</t>
  </si>
  <si>
    <t>2024a</t>
  </si>
  <si>
    <t>2024b</t>
  </si>
  <si>
    <t>Glen Auldyn</t>
  </si>
  <si>
    <t>Acquisition or commencement date</t>
  </si>
  <si>
    <t>Curragh Kiondroghad - Onchan Community Wetlands</t>
  </si>
  <si>
    <t>Date 5</t>
  </si>
  <si>
    <t xml:space="preserve">Hairpin Woodland Park (note 1) </t>
  </si>
  <si>
    <t>2023a</t>
  </si>
  <si>
    <t>2023b</t>
  </si>
  <si>
    <t>Close y Vaillee</t>
  </si>
  <si>
    <t>Close Umpson</t>
  </si>
  <si>
    <t>Nature Reserve name</t>
  </si>
  <si>
    <t>Ballachurry (note 2)</t>
  </si>
  <si>
    <t>Billown (note 2)</t>
  </si>
  <si>
    <t>Mullen e Cloie (note 3)</t>
  </si>
  <si>
    <t>3 - managed under a lease from DEFA</t>
  </si>
  <si>
    <t xml:space="preserve">Moaney &amp; Crawyn's Meadows (note 4) </t>
  </si>
  <si>
    <t>5 - managed under a long lease from Santon Parish Commissioners</t>
  </si>
  <si>
    <t>4 - managed under agreement with UK charity Plantlife</t>
  </si>
  <si>
    <t>6 - co-managed under contract for Manx National Heritage</t>
  </si>
  <si>
    <t>1 - part MWT-owned, part managed under a long-lease from DEFA &amp; DOI</t>
  </si>
  <si>
    <t>2 - managed under a long lease from a private/corporate landowner</t>
  </si>
  <si>
    <t>Creggans (note 2)</t>
  </si>
  <si>
    <t>Length of watercourse (km)</t>
  </si>
  <si>
    <t>TOTAL LENGTH OF WATERCOURSE (incl. CALF)</t>
  </si>
  <si>
    <t>km</t>
  </si>
  <si>
    <t>Calf of Man (note 6) (note 7)</t>
  </si>
  <si>
    <t>Area (note 8)</t>
  </si>
  <si>
    <t>7 - watercourses for the Calf of Man are mainly ephemeral flushes</t>
  </si>
  <si>
    <t>Ballanoa (note 5)</t>
  </si>
  <si>
    <t>8 - area measurments calculated by MANNGIS using from ArcGIS via Island Environment map and factoring in slope</t>
  </si>
  <si>
    <t>Cronk y Chule</t>
  </si>
  <si>
    <t>Correct as of 11.05.2026</t>
  </si>
  <si>
    <t xml:space="preserve">   N.B. This is a greater distance than from the Point of Ayre to the nearest part of Scotland (Isle of Whithorn, 28.9km)</t>
  </si>
  <si>
    <t>Close y Corvalley (note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</si>
</sst>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horizontal="center"/>
    </xf>
    <xf numFmtId="2" fontId="0" fillId="0" borderId="0" xfId="0" applyNumberFormat="1"/>
    <xf numFmtId="0" fontId="0" fillId="0" borderId="2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3" xfId="0" applyNumberFormat="1" applyBorder="1"/>
    <xf numFmtId="0" fontId="1" fillId="0" borderId="6" xfId="0" applyFont="1" applyBorder="1"/>
    <xf numFmtId="0" fontId="0" fillId="0" borderId="0" xfId="0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vertical="center" wrapText="1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2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2" fontId="0" fillId="0" borderId="24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0" xfId="0" applyFont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9E969-7557-DC40-9C98-5A784FFE8659}">
  <sheetPr>
    <pageSetUpPr fitToPage="1"/>
  </sheetPr>
  <dimension ref="A1:J61"/>
  <sheetViews>
    <sheetView tabSelected="1" workbookViewId="0">
      <pane ySplit="2" topLeftCell="A44" activePane="bottomLeft" state="frozen"/>
      <selection pane="bottomLeft" activeCell="D52" sqref="D52"/>
    </sheetView>
  </sheetViews>
  <sheetFormatPr defaultColWidth="11" defaultRowHeight="15.6" x14ac:dyDescent="0.3"/>
  <cols>
    <col min="1" max="1" width="4.59765625" style="9" customWidth="1"/>
    <col min="2" max="2" width="45.5" customWidth="1"/>
    <col min="3" max="3" width="11" style="2"/>
    <col min="4" max="4" width="11.8984375" style="2" customWidth="1"/>
    <col min="5" max="5" width="15.3984375" customWidth="1"/>
    <col min="11" max="11" width="3.09765625" customWidth="1"/>
  </cols>
  <sheetData>
    <row r="1" spans="1:10" x14ac:dyDescent="0.3">
      <c r="A1" s="43"/>
      <c r="B1" s="32" t="s">
        <v>70</v>
      </c>
      <c r="C1" s="41" t="s">
        <v>65</v>
      </c>
      <c r="D1" s="41"/>
      <c r="E1" s="45" t="s">
        <v>61</v>
      </c>
      <c r="F1" s="41" t="s">
        <v>41</v>
      </c>
      <c r="G1" s="41"/>
      <c r="H1" s="41"/>
      <c r="I1" s="41"/>
      <c r="J1" s="42"/>
    </row>
    <row r="2" spans="1:10" ht="16.2" thickBot="1" x14ac:dyDescent="0.35">
      <c r="A2" s="44"/>
      <c r="B2" s="33" t="s">
        <v>49</v>
      </c>
      <c r="C2" s="12" t="s">
        <v>1</v>
      </c>
      <c r="D2" s="12" t="s">
        <v>21</v>
      </c>
      <c r="E2" s="46"/>
      <c r="F2" s="10" t="s">
        <v>15</v>
      </c>
      <c r="G2" s="10" t="s">
        <v>16</v>
      </c>
      <c r="H2" s="10" t="s">
        <v>17</v>
      </c>
      <c r="I2" s="10" t="s">
        <v>25</v>
      </c>
      <c r="J2" s="11" t="s">
        <v>43</v>
      </c>
    </row>
    <row r="3" spans="1:10" x14ac:dyDescent="0.3">
      <c r="A3" s="30">
        <v>1</v>
      </c>
      <c r="B3" s="27" t="s">
        <v>40</v>
      </c>
      <c r="C3" s="23">
        <v>455.22</v>
      </c>
      <c r="D3" s="23">
        <f t="shared" ref="D3:D38" si="0">C3*2.4710538</f>
        <v>1124.873110836</v>
      </c>
      <c r="E3" s="24">
        <v>11.327999999999999</v>
      </c>
      <c r="F3" s="25">
        <v>2025</v>
      </c>
      <c r="G3" s="25"/>
      <c r="H3" s="25"/>
      <c r="I3" s="25"/>
      <c r="J3" s="26"/>
    </row>
    <row r="4" spans="1:10" x14ac:dyDescent="0.3">
      <c r="A4" s="30">
        <v>2</v>
      </c>
      <c r="B4" s="28" t="s">
        <v>29</v>
      </c>
      <c r="C4" s="13">
        <v>74.23</v>
      </c>
      <c r="D4" s="13">
        <f t="shared" si="0"/>
        <v>183.42632357400001</v>
      </c>
      <c r="E4" s="20">
        <v>4.1139999999999999</v>
      </c>
      <c r="F4" s="1">
        <v>2024</v>
      </c>
      <c r="G4" s="1"/>
      <c r="H4" s="1"/>
      <c r="I4" s="1"/>
      <c r="J4" s="3"/>
    </row>
    <row r="5" spans="1:10" x14ac:dyDescent="0.3">
      <c r="A5" s="30">
        <v>3</v>
      </c>
      <c r="B5" s="28" t="s">
        <v>69</v>
      </c>
      <c r="C5" s="13">
        <v>46.143000000000001</v>
      </c>
      <c r="D5" s="13">
        <f t="shared" si="0"/>
        <v>114.0218354934</v>
      </c>
      <c r="E5" s="20">
        <v>1.0580000000000001</v>
      </c>
      <c r="F5" s="1">
        <v>2026</v>
      </c>
      <c r="G5" s="1"/>
      <c r="H5" s="1"/>
      <c r="I5" s="1"/>
      <c r="J5" s="3"/>
    </row>
    <row r="6" spans="1:10" x14ac:dyDescent="0.3">
      <c r="A6" s="30">
        <v>4</v>
      </c>
      <c r="B6" s="28" t="s">
        <v>34</v>
      </c>
      <c r="C6" s="13">
        <v>45.44</v>
      </c>
      <c r="D6" s="13">
        <f t="shared" si="0"/>
        <v>112.284684672</v>
      </c>
      <c r="E6" s="21">
        <v>0.98299999999999998</v>
      </c>
      <c r="F6" s="1">
        <v>1995</v>
      </c>
      <c r="G6" s="1">
        <v>2024</v>
      </c>
      <c r="H6" s="1"/>
      <c r="I6" s="1"/>
      <c r="J6" s="3"/>
    </row>
    <row r="7" spans="1:10" x14ac:dyDescent="0.3">
      <c r="A7" s="30">
        <v>5</v>
      </c>
      <c r="B7" s="28" t="s">
        <v>26</v>
      </c>
      <c r="C7" s="13">
        <v>44.32</v>
      </c>
      <c r="D7" s="13">
        <f t="shared" si="0"/>
        <v>109.517104416</v>
      </c>
      <c r="E7" s="21">
        <v>2.298</v>
      </c>
      <c r="F7" s="1">
        <v>2023</v>
      </c>
      <c r="G7" s="1"/>
      <c r="H7" s="1"/>
      <c r="I7" s="1"/>
      <c r="J7" s="3"/>
    </row>
    <row r="8" spans="1:10" x14ac:dyDescent="0.3">
      <c r="A8" s="30">
        <v>6</v>
      </c>
      <c r="B8" s="28" t="s">
        <v>44</v>
      </c>
      <c r="C8" s="13">
        <v>32.89</v>
      </c>
      <c r="D8" s="13">
        <f t="shared" si="0"/>
        <v>81.272959482000005</v>
      </c>
      <c r="E8" s="21">
        <v>0.55200000000000005</v>
      </c>
      <c r="F8" s="1">
        <v>2019</v>
      </c>
      <c r="G8" s="1">
        <v>2022</v>
      </c>
      <c r="H8" s="1" t="s">
        <v>38</v>
      </c>
      <c r="I8" s="1" t="s">
        <v>39</v>
      </c>
      <c r="J8" s="3">
        <v>2025</v>
      </c>
    </row>
    <row r="9" spans="1:10" x14ac:dyDescent="0.3">
      <c r="A9" s="30">
        <v>7</v>
      </c>
      <c r="B9" s="28" t="s">
        <v>60</v>
      </c>
      <c r="C9" s="13">
        <v>19.02</v>
      </c>
      <c r="D9" s="13">
        <f>C9*2.4710538</f>
        <v>46.999443276000001</v>
      </c>
      <c r="E9" s="21">
        <v>0.499</v>
      </c>
      <c r="F9" s="1">
        <v>2025</v>
      </c>
      <c r="G9" s="1"/>
      <c r="H9" s="1"/>
      <c r="I9" s="1"/>
      <c r="J9" s="3"/>
    </row>
    <row r="10" spans="1:10" x14ac:dyDescent="0.3">
      <c r="A10" s="30">
        <v>8</v>
      </c>
      <c r="B10" s="28" t="s">
        <v>12</v>
      </c>
      <c r="C10" s="13">
        <v>18.93</v>
      </c>
      <c r="D10" s="13">
        <f t="shared" si="0"/>
        <v>46.777048434000001</v>
      </c>
      <c r="E10" s="21">
        <v>0.16800000000000001</v>
      </c>
      <c r="F10" s="1">
        <v>1995</v>
      </c>
      <c r="G10" s="1">
        <v>1998</v>
      </c>
      <c r="H10" s="1">
        <v>2008</v>
      </c>
      <c r="I10" s="1">
        <v>2023</v>
      </c>
      <c r="J10" s="3"/>
    </row>
    <row r="11" spans="1:10" x14ac:dyDescent="0.3">
      <c r="A11" s="30">
        <v>9</v>
      </c>
      <c r="B11" s="28" t="s">
        <v>3</v>
      </c>
      <c r="C11" s="13">
        <v>12.34</v>
      </c>
      <c r="D11" s="13">
        <f t="shared" si="0"/>
        <v>30.492803891999998</v>
      </c>
      <c r="E11" s="21">
        <v>0.874</v>
      </c>
      <c r="F11" s="1">
        <v>1987</v>
      </c>
      <c r="G11" s="1"/>
      <c r="H11" s="1"/>
      <c r="I11" s="1"/>
      <c r="J11" s="3"/>
    </row>
    <row r="12" spans="1:10" x14ac:dyDescent="0.3">
      <c r="A12" s="30">
        <v>10</v>
      </c>
      <c r="B12" s="28" t="s">
        <v>37</v>
      </c>
      <c r="C12" s="13">
        <v>10.8</v>
      </c>
      <c r="D12" s="13">
        <f t="shared" si="0"/>
        <v>26.687381040000002</v>
      </c>
      <c r="E12" s="21">
        <v>0.34799999999999998</v>
      </c>
      <c r="F12" s="1">
        <v>2024</v>
      </c>
      <c r="G12" s="1"/>
      <c r="H12" s="1"/>
      <c r="I12" s="1"/>
      <c r="J12" s="3"/>
    </row>
    <row r="13" spans="1:10" x14ac:dyDescent="0.3">
      <c r="A13" s="30">
        <v>11</v>
      </c>
      <c r="B13" s="28" t="s">
        <v>2</v>
      </c>
      <c r="C13" s="13">
        <v>10.42</v>
      </c>
      <c r="D13" s="13">
        <f t="shared" si="0"/>
        <v>25.748380596000001</v>
      </c>
      <c r="E13" s="21">
        <v>0.98699999999999999</v>
      </c>
      <c r="F13" s="1">
        <v>2011</v>
      </c>
      <c r="G13" s="1"/>
      <c r="H13" s="1"/>
      <c r="I13" s="1"/>
      <c r="J13" s="3"/>
    </row>
    <row r="14" spans="1:10" x14ac:dyDescent="0.3">
      <c r="A14" s="30">
        <v>12</v>
      </c>
      <c r="B14" s="28" t="s">
        <v>11</v>
      </c>
      <c r="C14" s="13">
        <v>10.039999999999999</v>
      </c>
      <c r="D14" s="13">
        <f t="shared" si="0"/>
        <v>24.809380151999999</v>
      </c>
      <c r="E14" s="21">
        <v>0.84399999999999997</v>
      </c>
      <c r="F14" s="1">
        <v>1995</v>
      </c>
      <c r="G14" s="1"/>
      <c r="H14" s="1"/>
      <c r="I14" s="1"/>
      <c r="J14" s="3"/>
    </row>
    <row r="15" spans="1:10" x14ac:dyDescent="0.3">
      <c r="A15" s="30">
        <v>13</v>
      </c>
      <c r="B15" s="28" t="s">
        <v>4</v>
      </c>
      <c r="C15" s="13">
        <v>7.77</v>
      </c>
      <c r="D15" s="13">
        <f>C15*2.4710538</f>
        <v>19.200088026</v>
      </c>
      <c r="E15" s="21">
        <v>1.212</v>
      </c>
      <c r="F15" s="1">
        <v>1976</v>
      </c>
      <c r="G15" s="1">
        <v>1979</v>
      </c>
      <c r="H15" s="1"/>
      <c r="I15" s="1"/>
      <c r="J15" s="3"/>
    </row>
    <row r="16" spans="1:10" x14ac:dyDescent="0.3">
      <c r="A16" s="30">
        <v>14</v>
      </c>
      <c r="B16" s="28" t="s">
        <v>5</v>
      </c>
      <c r="C16" s="13">
        <v>7.26</v>
      </c>
      <c r="D16" s="13">
        <f t="shared" si="0"/>
        <v>17.939850587999999</v>
      </c>
      <c r="E16" s="21">
        <v>0.27700000000000002</v>
      </c>
      <c r="F16" s="1">
        <v>1989</v>
      </c>
      <c r="G16" s="1"/>
      <c r="H16" s="1"/>
      <c r="I16" s="1"/>
      <c r="J16" s="3"/>
    </row>
    <row r="17" spans="1:10" x14ac:dyDescent="0.3">
      <c r="A17" s="30">
        <v>15</v>
      </c>
      <c r="B17" s="28" t="s">
        <v>13</v>
      </c>
      <c r="C17" s="13">
        <v>6.69</v>
      </c>
      <c r="D17" s="13">
        <f t="shared" si="0"/>
        <v>16.531349922</v>
      </c>
      <c r="E17" s="21">
        <v>0.34899999999999998</v>
      </c>
      <c r="F17" s="1">
        <v>1989</v>
      </c>
      <c r="G17" s="1">
        <v>2022</v>
      </c>
      <c r="H17" s="1"/>
      <c r="I17" s="1"/>
      <c r="J17" s="3"/>
    </row>
    <row r="18" spans="1:10" x14ac:dyDescent="0.3">
      <c r="A18" s="30">
        <v>16</v>
      </c>
      <c r="B18" s="28" t="s">
        <v>7</v>
      </c>
      <c r="C18" s="13">
        <v>4.2699999999999996</v>
      </c>
      <c r="D18" s="13">
        <f>C18*2.4710538</f>
        <v>10.551399726</v>
      </c>
      <c r="E18" s="21">
        <v>0</v>
      </c>
      <c r="F18" s="1">
        <v>1995</v>
      </c>
      <c r="G18" s="1"/>
      <c r="H18" s="1"/>
      <c r="I18" s="1"/>
      <c r="J18" s="3"/>
    </row>
    <row r="19" spans="1:10" x14ac:dyDescent="0.3">
      <c r="A19" s="30">
        <v>17</v>
      </c>
      <c r="B19" s="28" t="s">
        <v>8</v>
      </c>
      <c r="C19" s="13">
        <v>4.0999999999999996</v>
      </c>
      <c r="D19" s="13">
        <f>C19*2.4710538</f>
        <v>10.131320579999999</v>
      </c>
      <c r="E19" s="21">
        <v>0.34899999999999998</v>
      </c>
      <c r="F19" s="1">
        <v>2013</v>
      </c>
      <c r="G19" s="1"/>
      <c r="H19" s="1"/>
      <c r="I19" s="1"/>
      <c r="J19" s="3"/>
    </row>
    <row r="20" spans="1:10" x14ac:dyDescent="0.3">
      <c r="A20" s="30">
        <v>18</v>
      </c>
      <c r="B20" s="28" t="s">
        <v>0</v>
      </c>
      <c r="C20" s="13">
        <v>3.97</v>
      </c>
      <c r="D20" s="13">
        <f t="shared" si="0"/>
        <v>9.8100835860000011</v>
      </c>
      <c r="E20" s="21">
        <v>0.20100000000000001</v>
      </c>
      <c r="F20" s="1">
        <v>2016</v>
      </c>
      <c r="G20" s="1"/>
      <c r="H20" s="1"/>
      <c r="I20" s="1"/>
      <c r="J20" s="3"/>
    </row>
    <row r="21" spans="1:10" x14ac:dyDescent="0.3">
      <c r="A21" s="30">
        <v>19</v>
      </c>
      <c r="B21" s="28" t="s">
        <v>27</v>
      </c>
      <c r="C21" s="13">
        <v>3.97</v>
      </c>
      <c r="D21" s="13">
        <f t="shared" si="0"/>
        <v>9.8100835860000011</v>
      </c>
      <c r="E21" s="21">
        <v>0.29899999999999999</v>
      </c>
      <c r="F21" s="1">
        <v>1994</v>
      </c>
      <c r="G21" s="1">
        <v>2003</v>
      </c>
      <c r="H21" s="1"/>
      <c r="I21" s="1"/>
      <c r="J21" s="3"/>
    </row>
    <row r="22" spans="1:10" x14ac:dyDescent="0.3">
      <c r="A22" s="30">
        <v>20</v>
      </c>
      <c r="B22" s="28" t="s">
        <v>51</v>
      </c>
      <c r="C22" s="13">
        <v>2.73</v>
      </c>
      <c r="D22" s="13">
        <f t="shared" si="0"/>
        <v>6.7459768740000001</v>
      </c>
      <c r="E22" s="21">
        <v>0</v>
      </c>
      <c r="F22" s="1" t="s">
        <v>45</v>
      </c>
      <c r="G22" s="1" t="s">
        <v>46</v>
      </c>
      <c r="H22" s="1"/>
      <c r="I22" s="1"/>
      <c r="J22" s="3"/>
    </row>
    <row r="23" spans="1:10" x14ac:dyDescent="0.3">
      <c r="A23" s="30">
        <v>21</v>
      </c>
      <c r="B23" s="28" t="s">
        <v>6</v>
      </c>
      <c r="C23" s="13">
        <v>2.4</v>
      </c>
      <c r="D23" s="13">
        <f t="shared" si="0"/>
        <v>5.9305291200000001</v>
      </c>
      <c r="E23" s="21">
        <v>0.13500000000000001</v>
      </c>
      <c r="F23" s="1">
        <v>1986</v>
      </c>
      <c r="G23" s="1"/>
      <c r="H23" s="1"/>
      <c r="I23" s="1"/>
      <c r="J23" s="3"/>
    </row>
    <row r="24" spans="1:10" x14ac:dyDescent="0.3">
      <c r="A24" s="30">
        <v>22</v>
      </c>
      <c r="B24" s="28" t="s">
        <v>72</v>
      </c>
      <c r="C24" s="13">
        <v>2.1800000000000002</v>
      </c>
      <c r="D24" s="13">
        <f t="shared" si="0"/>
        <v>5.3868972840000007</v>
      </c>
      <c r="E24" s="21">
        <v>0.16500000000000001</v>
      </c>
      <c r="F24" s="1">
        <v>2026</v>
      </c>
      <c r="G24" s="1"/>
      <c r="H24" s="1"/>
      <c r="I24" s="1"/>
      <c r="J24" s="3"/>
    </row>
    <row r="25" spans="1:10" x14ac:dyDescent="0.3">
      <c r="A25" s="30">
        <v>23</v>
      </c>
      <c r="B25" s="28" t="s">
        <v>50</v>
      </c>
      <c r="C25" s="13">
        <v>1.67</v>
      </c>
      <c r="D25" s="13">
        <f t="shared" si="0"/>
        <v>4.1266598459999999</v>
      </c>
      <c r="E25" s="21">
        <v>0.27700000000000002</v>
      </c>
      <c r="F25" s="1">
        <v>2016</v>
      </c>
      <c r="G25" s="1"/>
      <c r="H25" s="1"/>
      <c r="I25" s="1"/>
      <c r="J25" s="3"/>
    </row>
    <row r="26" spans="1:10" x14ac:dyDescent="0.3">
      <c r="A26" s="30">
        <v>24</v>
      </c>
      <c r="B26" s="28" t="s">
        <v>35</v>
      </c>
      <c r="C26" s="13">
        <v>1.63</v>
      </c>
      <c r="D26" s="13">
        <f t="shared" si="0"/>
        <v>4.0278176939999994</v>
      </c>
      <c r="E26" s="21">
        <v>0.374</v>
      </c>
      <c r="F26" s="1">
        <v>1974</v>
      </c>
      <c r="G26" s="1">
        <v>1984</v>
      </c>
      <c r="H26" s="1"/>
      <c r="I26" s="1"/>
      <c r="J26" s="3"/>
    </row>
    <row r="27" spans="1:10" x14ac:dyDescent="0.3">
      <c r="A27" s="30">
        <v>25</v>
      </c>
      <c r="B27" s="28" t="s">
        <v>48</v>
      </c>
      <c r="C27" s="13">
        <v>1.57</v>
      </c>
      <c r="D27" s="13">
        <f t="shared" si="0"/>
        <v>3.8795544660000001</v>
      </c>
      <c r="E27" s="21">
        <v>0</v>
      </c>
      <c r="F27" s="1">
        <v>1995</v>
      </c>
      <c r="G27" s="1">
        <v>2026</v>
      </c>
      <c r="H27" s="1"/>
      <c r="I27" s="1"/>
      <c r="J27" s="3"/>
    </row>
    <row r="28" spans="1:10" x14ac:dyDescent="0.3">
      <c r="A28" s="30">
        <v>26</v>
      </c>
      <c r="B28" s="28" t="s">
        <v>28</v>
      </c>
      <c r="C28" s="13">
        <v>1.45</v>
      </c>
      <c r="D28" s="13">
        <f>C28*2.4710538</f>
        <v>3.58302801</v>
      </c>
      <c r="E28" s="21">
        <v>0.248</v>
      </c>
      <c r="F28" s="1">
        <v>2016</v>
      </c>
      <c r="G28" s="1"/>
      <c r="H28" s="1"/>
      <c r="I28" s="1"/>
      <c r="J28" s="3"/>
    </row>
    <row r="29" spans="1:10" x14ac:dyDescent="0.3">
      <c r="A29" s="30">
        <v>27</v>
      </c>
      <c r="B29" s="28" t="s">
        <v>47</v>
      </c>
      <c r="C29" s="13">
        <v>1.44</v>
      </c>
      <c r="D29" s="13">
        <f t="shared" si="0"/>
        <v>3.5583174719999997</v>
      </c>
      <c r="E29" s="21">
        <v>0.23799999999999999</v>
      </c>
      <c r="F29" s="1">
        <v>2026</v>
      </c>
      <c r="G29" s="1"/>
      <c r="H29" s="1"/>
      <c r="I29" s="1"/>
      <c r="J29" s="3"/>
    </row>
    <row r="30" spans="1:10" x14ac:dyDescent="0.3">
      <c r="A30" s="30">
        <v>28</v>
      </c>
      <c r="B30" s="28" t="s">
        <v>14</v>
      </c>
      <c r="C30" s="13">
        <v>1.22</v>
      </c>
      <c r="D30" s="13">
        <f t="shared" si="0"/>
        <v>3.0146856359999998</v>
      </c>
      <c r="E30" s="21">
        <v>0</v>
      </c>
      <c r="F30" s="1">
        <v>1989</v>
      </c>
      <c r="G30" s="1"/>
      <c r="H30" s="1"/>
      <c r="I30" s="1"/>
      <c r="J30" s="3"/>
    </row>
    <row r="31" spans="1:10" x14ac:dyDescent="0.3">
      <c r="A31" s="30">
        <v>29</v>
      </c>
      <c r="B31" s="28" t="s">
        <v>10</v>
      </c>
      <c r="C31" s="13">
        <v>1.1599999999999999</v>
      </c>
      <c r="D31" s="13">
        <f t="shared" si="0"/>
        <v>2.8664224079999996</v>
      </c>
      <c r="E31" s="21">
        <v>6.7000000000000004E-2</v>
      </c>
      <c r="F31" s="1">
        <v>1998</v>
      </c>
      <c r="G31" s="1"/>
      <c r="H31" s="1"/>
      <c r="I31" s="1"/>
      <c r="J31" s="3"/>
    </row>
    <row r="32" spans="1:10" x14ac:dyDescent="0.3">
      <c r="A32" s="30">
        <v>30</v>
      </c>
      <c r="B32" s="28" t="s">
        <v>52</v>
      </c>
      <c r="C32" s="13">
        <v>1.1499999999999999</v>
      </c>
      <c r="D32" s="13">
        <f t="shared" si="0"/>
        <v>2.8417118699999997</v>
      </c>
      <c r="E32" s="21">
        <v>0.157</v>
      </c>
      <c r="F32" s="1">
        <v>2008</v>
      </c>
      <c r="G32" s="1"/>
      <c r="H32" s="1"/>
      <c r="I32" s="1"/>
      <c r="J32" s="3"/>
    </row>
    <row r="33" spans="1:10" x14ac:dyDescent="0.3">
      <c r="A33" s="30">
        <v>31</v>
      </c>
      <c r="B33" s="28" t="s">
        <v>54</v>
      </c>
      <c r="C33" s="13">
        <v>0.96</v>
      </c>
      <c r="D33" s="13">
        <f t="shared" si="0"/>
        <v>2.372211648</v>
      </c>
      <c r="E33" s="21">
        <v>0.124</v>
      </c>
      <c r="F33" s="1">
        <v>1995</v>
      </c>
      <c r="G33" s="1"/>
      <c r="H33" s="1"/>
      <c r="I33" s="1"/>
      <c r="J33" s="3"/>
    </row>
    <row r="34" spans="1:10" x14ac:dyDescent="0.3">
      <c r="A34" s="30">
        <v>32</v>
      </c>
      <c r="B34" s="28" t="s">
        <v>18</v>
      </c>
      <c r="C34" s="13">
        <v>0.85</v>
      </c>
      <c r="D34" s="13">
        <f t="shared" si="0"/>
        <v>2.1003957299999998</v>
      </c>
      <c r="E34" s="21">
        <v>0.28100000000000003</v>
      </c>
      <c r="F34" s="1">
        <v>1988</v>
      </c>
      <c r="G34" s="1">
        <v>1991</v>
      </c>
      <c r="H34" s="1">
        <v>2010</v>
      </c>
      <c r="I34" s="1"/>
      <c r="J34" s="3"/>
    </row>
    <row r="35" spans="1:10" x14ac:dyDescent="0.3">
      <c r="A35" s="30">
        <v>33</v>
      </c>
      <c r="B35" s="28" t="s">
        <v>67</v>
      </c>
      <c r="C35" s="13">
        <v>0.78</v>
      </c>
      <c r="D35" s="13">
        <f t="shared" si="0"/>
        <v>1.9274219640000001</v>
      </c>
      <c r="E35" s="21">
        <v>0.14899999999999999</v>
      </c>
      <c r="F35" s="1">
        <v>2026</v>
      </c>
      <c r="G35" s="1"/>
      <c r="H35" s="1"/>
      <c r="I35" s="1"/>
      <c r="J35" s="3"/>
    </row>
    <row r="36" spans="1:10" x14ac:dyDescent="0.3">
      <c r="A36" s="30">
        <v>34</v>
      </c>
      <c r="B36" s="28" t="s">
        <v>9</v>
      </c>
      <c r="C36" s="13">
        <v>0.67</v>
      </c>
      <c r="D36" s="13">
        <f t="shared" si="0"/>
        <v>1.6556060460000002</v>
      </c>
      <c r="E36" s="21">
        <v>7.9000000000000001E-2</v>
      </c>
      <c r="F36" s="1">
        <v>1998</v>
      </c>
      <c r="G36" s="1"/>
      <c r="H36" s="1"/>
      <c r="I36" s="1"/>
      <c r="J36" s="3"/>
    </row>
    <row r="37" spans="1:10" x14ac:dyDescent="0.3">
      <c r="A37" s="30">
        <v>35</v>
      </c>
      <c r="B37" s="28" t="s">
        <v>42</v>
      </c>
      <c r="C37" s="13">
        <v>0.54</v>
      </c>
      <c r="D37" s="13">
        <f t="shared" si="0"/>
        <v>1.334369052</v>
      </c>
      <c r="E37" s="21">
        <v>6.9000000000000006E-2</v>
      </c>
      <c r="F37" s="1">
        <v>1988</v>
      </c>
      <c r="G37" s="1">
        <v>1990</v>
      </c>
      <c r="H37" s="1"/>
      <c r="I37" s="1"/>
      <c r="J37" s="3"/>
    </row>
    <row r="38" spans="1:10" ht="16.2" thickBot="1" x14ac:dyDescent="0.35">
      <c r="A38" s="34">
        <v>36</v>
      </c>
      <c r="B38" s="35" t="s">
        <v>36</v>
      </c>
      <c r="C38" s="36">
        <v>0.4</v>
      </c>
      <c r="D38" s="36">
        <f t="shared" si="0"/>
        <v>0.98842152000000005</v>
      </c>
      <c r="E38" s="37">
        <v>6.0999999999999999E-2</v>
      </c>
      <c r="F38" s="38">
        <v>1994</v>
      </c>
      <c r="G38" s="38"/>
      <c r="H38" s="38"/>
      <c r="I38" s="38"/>
      <c r="J38" s="39"/>
    </row>
    <row r="39" spans="1:10" ht="16.2" thickBot="1" x14ac:dyDescent="0.35">
      <c r="A39" s="31">
        <v>37</v>
      </c>
      <c r="B39" s="29" t="s">
        <v>64</v>
      </c>
      <c r="C39" s="14">
        <v>262.33999999999997</v>
      </c>
      <c r="D39" s="14">
        <f>C39*2.4710538</f>
        <v>648.2562538919999</v>
      </c>
      <c r="E39" s="22">
        <v>3.5470000000000002</v>
      </c>
      <c r="F39" s="15">
        <v>2005</v>
      </c>
      <c r="G39" s="15"/>
      <c r="H39" s="15"/>
      <c r="I39" s="15"/>
      <c r="J39" s="16"/>
    </row>
    <row r="41" spans="1:10" x14ac:dyDescent="0.3">
      <c r="B41" t="s">
        <v>24</v>
      </c>
    </row>
    <row r="42" spans="1:10" x14ac:dyDescent="0.3">
      <c r="B42" t="s">
        <v>58</v>
      </c>
    </row>
    <row r="43" spans="1:10" x14ac:dyDescent="0.3">
      <c r="B43" t="s">
        <v>59</v>
      </c>
    </row>
    <row r="44" spans="1:10" x14ac:dyDescent="0.3">
      <c r="B44" t="s">
        <v>53</v>
      </c>
    </row>
    <row r="45" spans="1:10" x14ac:dyDescent="0.3">
      <c r="B45" t="s">
        <v>56</v>
      </c>
    </row>
    <row r="46" spans="1:10" x14ac:dyDescent="0.3">
      <c r="B46" t="s">
        <v>55</v>
      </c>
    </row>
    <row r="47" spans="1:10" x14ac:dyDescent="0.3">
      <c r="B47" t="s">
        <v>57</v>
      </c>
      <c r="F47" s="17"/>
    </row>
    <row r="48" spans="1:10" x14ac:dyDescent="0.3">
      <c r="B48" t="s">
        <v>66</v>
      </c>
      <c r="F48" s="17"/>
    </row>
    <row r="49" spans="2:7" x14ac:dyDescent="0.3">
      <c r="B49" t="s">
        <v>68</v>
      </c>
    </row>
    <row r="50" spans="2:7" ht="16.2" thickBot="1" x14ac:dyDescent="0.35"/>
    <row r="51" spans="2:7" ht="16.2" thickBot="1" x14ac:dyDescent="0.35">
      <c r="B51" s="8" t="s">
        <v>32</v>
      </c>
      <c r="C51" s="7">
        <f>SUM(C3:C38)</f>
        <v>840.62300000000005</v>
      </c>
      <c r="D51" s="6" t="s">
        <v>19</v>
      </c>
      <c r="E51" s="18">
        <f>C51*2.4710538</f>
        <v>2077.2246585174003</v>
      </c>
      <c r="F51" s="5" t="s">
        <v>22</v>
      </c>
      <c r="G51" s="9"/>
    </row>
    <row r="52" spans="2:7" ht="16.2" thickBot="1" x14ac:dyDescent="0.35">
      <c r="E52" s="2"/>
    </row>
    <row r="53" spans="2:7" ht="16.2" thickBot="1" x14ac:dyDescent="0.35">
      <c r="B53" s="8" t="s">
        <v>33</v>
      </c>
      <c r="C53" s="7">
        <f>C51+C39</f>
        <v>1102.963</v>
      </c>
      <c r="D53" s="6" t="s">
        <v>19</v>
      </c>
      <c r="E53" s="18">
        <f>C53*2.4710538</f>
        <v>2725.4809124093999</v>
      </c>
      <c r="F53" s="5" t="s">
        <v>22</v>
      </c>
      <c r="G53" s="9"/>
    </row>
    <row r="54" spans="2:7" ht="16.2" thickBot="1" x14ac:dyDescent="0.35">
      <c r="E54" s="2"/>
    </row>
    <row r="55" spans="2:7" ht="16.2" thickBot="1" x14ac:dyDescent="0.35">
      <c r="B55" s="8" t="s">
        <v>23</v>
      </c>
      <c r="C55" s="7">
        <v>57197.87</v>
      </c>
      <c r="D55" s="6" t="s">
        <v>19</v>
      </c>
      <c r="E55" s="18">
        <f>C55*2.4710538</f>
        <v>141339.01401540599</v>
      </c>
      <c r="F55" s="5" t="s">
        <v>22</v>
      </c>
      <c r="G55" s="9"/>
    </row>
    <row r="56" spans="2:7" ht="16.2" thickBot="1" x14ac:dyDescent="0.35"/>
    <row r="57" spans="2:7" ht="16.2" thickBot="1" x14ac:dyDescent="0.35">
      <c r="B57" s="8" t="s">
        <v>30</v>
      </c>
      <c r="C57" s="4">
        <f>C51/C55%</f>
        <v>1.4696753567921323</v>
      </c>
      <c r="D57" s="5" t="s">
        <v>20</v>
      </c>
      <c r="E57" s="9"/>
    </row>
    <row r="58" spans="2:7" ht="16.2" thickBot="1" x14ac:dyDescent="0.35"/>
    <row r="59" spans="2:7" ht="16.2" thickBot="1" x14ac:dyDescent="0.35">
      <c r="B59" s="8" t="s">
        <v>31</v>
      </c>
      <c r="C59" s="4">
        <f>C53/C55%</f>
        <v>1.9283287996563507</v>
      </c>
      <c r="D59" s="5" t="s">
        <v>20</v>
      </c>
      <c r="E59" s="9"/>
    </row>
    <row r="60" spans="2:7" ht="16.2" thickBot="1" x14ac:dyDescent="0.35"/>
    <row r="61" spans="2:7" ht="16.2" thickBot="1" x14ac:dyDescent="0.35">
      <c r="B61" s="8" t="s">
        <v>62</v>
      </c>
      <c r="C61" s="4">
        <f>SUM(E3:E39)</f>
        <v>32.710999999999991</v>
      </c>
      <c r="D61" s="19" t="s">
        <v>63</v>
      </c>
      <c r="E61" s="40" t="s">
        <v>71</v>
      </c>
    </row>
  </sheetData>
  <sortState xmlns:xlrd2="http://schemas.microsoft.com/office/spreadsheetml/2017/richdata2" ref="B7:H41">
    <sortCondition descending="1" ref="C2:C41"/>
  </sortState>
  <mergeCells count="4">
    <mergeCell ref="C1:D1"/>
    <mergeCell ref="F1:J1"/>
    <mergeCell ref="A1:A2"/>
    <mergeCell ref="E1:E2"/>
  </mergeCells>
  <phoneticPr fontId="2" type="noConversion"/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66C5173F659448A0127916475B7F6" ma:contentTypeVersion="15" ma:contentTypeDescription="Create a new document." ma:contentTypeScope="" ma:versionID="fe71402a45dd152c05b68cd4089a9e2a">
  <xsd:schema xmlns:xsd="http://www.w3.org/2001/XMLSchema" xmlns:xs="http://www.w3.org/2001/XMLSchema" xmlns:p="http://schemas.microsoft.com/office/2006/metadata/properties" xmlns:ns2="6c6919a0-01b5-4715-99e6-4aa7ff535270" xmlns:ns3="cd20836c-ec61-4cb1-924b-3b6f257236eb" targetNamespace="http://schemas.microsoft.com/office/2006/metadata/properties" ma:root="true" ma:fieldsID="d63013479f4f7dc58c19be6342a25a23" ns2:_="" ns3:_="">
    <xsd:import namespace="6c6919a0-01b5-4715-99e6-4aa7ff535270"/>
    <xsd:import namespace="cd20836c-ec61-4cb1-924b-3b6f25723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stateofcomple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919a0-01b5-4715-99e6-4aa7ff5352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b0bbd32-9e9a-4f17-a321-c72e529489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stateofcompletion" ma:index="22" nillable="true" ma:displayName="state of completion" ma:format="Dropdown" ma:internalName="stateofcompletion">
      <xsd:simpleType>
        <xsd:restriction base="dms:Choice">
          <xsd:enumeration value="Early draft"/>
          <xsd:enumeration value="good draft"/>
          <xsd:enumeration value="fin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0836c-ec61-4cb1-924b-3b6f257236e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33b499d-eacf-4bb4-91e0-d0f651824c41}" ma:internalName="TaxCatchAll" ma:showField="CatchAllData" ma:web="cd20836c-ec61-4cb1-924b-3b6f25723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0836c-ec61-4cb1-924b-3b6f257236eb" xsi:nil="true"/>
    <lcf76f155ced4ddcb4097134ff3c332f xmlns="6c6919a0-01b5-4715-99e6-4aa7ff535270">
      <Terms xmlns="http://schemas.microsoft.com/office/infopath/2007/PartnerControls"/>
    </lcf76f155ced4ddcb4097134ff3c332f>
    <stateofcompletion xmlns="6c6919a0-01b5-4715-99e6-4aa7ff535270" xsi:nil="true"/>
  </documentManagement>
</p:properties>
</file>

<file path=customXml/itemProps1.xml><?xml version="1.0" encoding="utf-8"?>
<ds:datastoreItem xmlns:ds="http://schemas.openxmlformats.org/officeDocument/2006/customXml" ds:itemID="{27FF65A9-A5E5-4EF4-BB2F-40022D070C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CAFD22-1570-4C16-AA1B-C4C67E669F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6919a0-01b5-4715-99e6-4aa7ff535270"/>
    <ds:schemaRef ds:uri="cd20836c-ec61-4cb1-924b-3b6f25723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3B9175-28B3-4B46-82B9-F52AA60851A4}">
  <ds:schemaRefs>
    <ds:schemaRef ds:uri="http://schemas.microsoft.com/office/2006/metadata/properties"/>
    <ds:schemaRef ds:uri="http://schemas.microsoft.com/office/infopath/2007/PartnerControls"/>
    <ds:schemaRef ds:uri="cd20836c-ec61-4cb1-924b-3b6f257236eb"/>
    <ds:schemaRef ds:uri="6c6919a0-01b5-4715-99e6-4aa7ff53527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David Bellamy</cp:lastModifiedBy>
  <cp:lastPrinted>2025-10-12T08:33:32Z</cp:lastPrinted>
  <dcterms:created xsi:type="dcterms:W3CDTF">2023-05-12T21:17:21Z</dcterms:created>
  <dcterms:modified xsi:type="dcterms:W3CDTF">2026-05-20T22:32:29Z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0x010100B4C66C5173F659448A0127916475B7F6</vt:lpwstr>
  </property>
  <property fmtid="{D5CDD505-2E9C-101B-9397-08002B2CF9AE}" pid="3" name="Order">
    <vt:r8>3003600</vt:r8>
  </property>
  <property fmtid="{D5CDD505-2E9C-101B-9397-08002B2CF9AE}" pid="4" name="MediaServiceImageTags">
    <vt:lpwstr/>
  </property>
</Properties>
</file>